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0" documentId="13_ncr:1_{BBCA4AF8-A137-4557-85D8-B53918D62EA9}" xr6:coauthVersionLast="47" xr6:coauthVersionMax="47" xr10:uidLastSave="{00000000-0000-0000-0000-000000000000}"/>
  <bookViews>
    <workbookView xWindow="-110" yWindow="-110" windowWidth="38620" windowHeight="21100" xr2:uid="{7D38B46B-79DC-4C75-90FB-FDA42BA529B8}"/>
  </bookViews>
  <sheets>
    <sheet name="202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" i="5" l="1"/>
  <c r="O15" i="5"/>
  <c r="O16" i="5"/>
  <c r="O17" i="5"/>
  <c r="N31" i="5"/>
  <c r="M31" i="5"/>
  <c r="L31" i="5"/>
  <c r="K31" i="5"/>
  <c r="J31" i="5"/>
  <c r="I31" i="5"/>
  <c r="H31" i="5"/>
  <c r="G31" i="5"/>
  <c r="F31" i="5"/>
  <c r="E31" i="5"/>
  <c r="D31" i="5"/>
  <c r="C31" i="5"/>
  <c r="P30" i="5"/>
  <c r="O30" i="5"/>
  <c r="P29" i="5"/>
  <c r="O29" i="5"/>
  <c r="P28" i="5"/>
  <c r="O28" i="5"/>
  <c r="P27" i="5"/>
  <c r="O27" i="5"/>
  <c r="P26" i="5"/>
  <c r="O26" i="5"/>
  <c r="P25" i="5"/>
  <c r="O25" i="5"/>
  <c r="P24" i="5"/>
  <c r="O24" i="5"/>
  <c r="P23" i="5"/>
  <c r="O23" i="5"/>
  <c r="P22" i="5"/>
  <c r="O22" i="5"/>
  <c r="N18" i="5"/>
  <c r="M18" i="5"/>
  <c r="L18" i="5"/>
  <c r="K18" i="5"/>
  <c r="J18" i="5"/>
  <c r="I18" i="5"/>
  <c r="H18" i="5"/>
  <c r="G18" i="5"/>
  <c r="F18" i="5"/>
  <c r="E18" i="5"/>
  <c r="D18" i="5"/>
  <c r="C18" i="5"/>
  <c r="P17" i="5"/>
  <c r="P16" i="5"/>
  <c r="P15" i="5"/>
  <c r="P14" i="5"/>
  <c r="O31" i="5" l="1"/>
  <c r="C6" i="5" s="1"/>
  <c r="P31" i="5"/>
  <c r="P18" i="5"/>
  <c r="O18" i="5"/>
  <c r="C5" i="5" s="1"/>
  <c r="C8" i="5" l="1"/>
  <c r="C10" i="5"/>
</calcChain>
</file>

<file path=xl/sharedStrings.xml><?xml version="1.0" encoding="utf-8"?>
<sst xmlns="http://schemas.openxmlformats.org/spreadsheetml/2006/main" count="53" uniqueCount="36">
  <si>
    <t>SAMENVATTING</t>
  </si>
  <si>
    <t>PERCENTAGE VAN UITGEGEVEN INKOMSTEN</t>
  </si>
  <si>
    <t>INKOMSTEN</t>
  </si>
  <si>
    <t>Item</t>
  </si>
  <si>
    <t>Overige</t>
  </si>
  <si>
    <t>Totaal</t>
  </si>
  <si>
    <t>UITGAVEN</t>
  </si>
  <si>
    <t>Vervoer</t>
  </si>
  <si>
    <t>Overig</t>
  </si>
  <si>
    <t>Jan</t>
  </si>
  <si>
    <t>Feb</t>
  </si>
  <si>
    <t>Okt</t>
  </si>
  <si>
    <t>Nov</t>
  </si>
  <si>
    <t>Dec</t>
  </si>
  <si>
    <t>Gemiddelde</t>
  </si>
  <si>
    <t>Mrt</t>
  </si>
  <si>
    <t>Apr</t>
  </si>
  <si>
    <t>Mei</t>
  </si>
  <si>
    <t>Jun</t>
  </si>
  <si>
    <t>Jul</t>
  </si>
  <si>
    <t>Aug</t>
  </si>
  <si>
    <t>Sep</t>
  </si>
  <si>
    <t xml:space="preserve">Donaties </t>
  </si>
  <si>
    <t xml:space="preserve">Diverse </t>
  </si>
  <si>
    <t>Marketing</t>
  </si>
  <si>
    <t>Website</t>
  </si>
  <si>
    <t>Bankkosten</t>
  </si>
  <si>
    <t>Dierenvoeding</t>
  </si>
  <si>
    <t>Dierenarts</t>
  </si>
  <si>
    <t>Notariskosten</t>
  </si>
  <si>
    <t>Donaties anoniem cash</t>
  </si>
  <si>
    <t>Opslag huur Leeuwarden</t>
  </si>
  <si>
    <t>Totale jaarinkomsten</t>
  </si>
  <si>
    <t>Totale jaarlijkse uitgaven</t>
  </si>
  <si>
    <t>SALDO 31-12-2025</t>
  </si>
  <si>
    <t>Stichting Dierenvoedselbank Noord Nederland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</si>
</sst>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* #,##0_);_(* \(#,##0\);_(* &quot;-&quot;_);_(@_)"/>
    <numFmt numFmtId="165" formatCode="_(* #,##0.00_);_(* \(#,##0.00\);_(* &quot;-&quot;??_);_(@_)"/>
    <numFmt numFmtId="166" formatCode="_-&quot;kr&quot;\ * #,##0_-;\-&quot;kr&quot;\ * #,##0_-;_-&quot;kr&quot;\ * &quot;-&quot;_-;_-@_-"/>
    <numFmt numFmtId="167" formatCode="&quot;€&quot;\ #,##0.00"/>
    <numFmt numFmtId="168" formatCode="&quot;€&quot;\ #,##0"/>
  </numFmts>
  <fonts count="36" x14ac:knownFonts="1">
    <font>
      <sz val="11"/>
      <color theme="1"/>
      <name val="Century Gothic"/>
      <family val="2"/>
      <scheme val="minor"/>
    </font>
    <font>
      <sz val="11"/>
      <color theme="1"/>
      <name val="Aptos"/>
      <family val="2"/>
    </font>
    <font>
      <sz val="10"/>
      <color theme="1" tint="4.9989318521683403E-2"/>
      <name val="Century Gothic"/>
      <family val="1"/>
      <scheme val="minor"/>
    </font>
    <font>
      <sz val="11"/>
      <color theme="1" tint="4.9989318521683403E-2"/>
      <name val="Aptos"/>
      <family val="2"/>
    </font>
    <font>
      <b/>
      <sz val="11"/>
      <color theme="0"/>
      <name val="Century Gothic"/>
      <family val="1"/>
      <scheme val="major"/>
    </font>
    <font>
      <sz val="11"/>
      <name val="Century Gothic"/>
      <family val="2"/>
      <scheme val="minor"/>
    </font>
    <font>
      <b/>
      <sz val="14"/>
      <color theme="1" tint="4.9989318521683403E-2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32"/>
      <color theme="0"/>
      <name val="Century Gothic"/>
      <family val="1"/>
      <scheme val="major"/>
    </font>
    <font>
      <sz val="11"/>
      <color theme="1"/>
      <name val="Century Gothic"/>
      <family val="1"/>
      <scheme val="minor"/>
    </font>
    <font>
      <sz val="32"/>
      <color theme="1"/>
      <name val="Century Gothic"/>
      <family val="1"/>
      <scheme val="minor"/>
    </font>
    <font>
      <b/>
      <sz val="16"/>
      <color theme="1"/>
      <name val="Century Gothic"/>
      <family val="1"/>
      <scheme val="minor"/>
    </font>
    <font>
      <b/>
      <sz val="14"/>
      <color theme="1"/>
      <name val="Century Gothic"/>
      <family val="1"/>
      <scheme val="minor"/>
    </font>
    <font>
      <sz val="14"/>
      <color theme="1"/>
      <name val="Century Gothic"/>
      <family val="1"/>
      <scheme val="minor"/>
    </font>
    <font>
      <b/>
      <sz val="24"/>
      <color theme="1"/>
      <name val="Century Gothic"/>
      <family val="1"/>
      <scheme val="minor"/>
    </font>
    <font>
      <b/>
      <sz val="36"/>
      <color theme="1"/>
      <name val="Century Gothic"/>
      <family val="1"/>
      <scheme val="major"/>
    </font>
    <font>
      <b/>
      <sz val="16"/>
      <color theme="1"/>
      <name val="Century Gothic"/>
      <family val="1"/>
      <scheme val="major"/>
    </font>
    <font>
      <b/>
      <sz val="24"/>
      <color theme="1"/>
      <name val="Century Gothic"/>
      <family val="1"/>
      <scheme val="major"/>
    </font>
    <font>
      <sz val="14"/>
      <color theme="1"/>
      <name val="Century Gothic"/>
      <family val="1"/>
      <scheme val="major"/>
    </font>
    <font>
      <sz val="11"/>
      <color theme="1"/>
      <name val="Century Gothic"/>
      <family val="2"/>
      <scheme val="minor"/>
    </font>
    <font>
      <sz val="18"/>
      <color theme="3"/>
      <name val="Century Gothic"/>
      <family val="2"/>
      <scheme val="major"/>
    </font>
    <font>
      <b/>
      <sz val="15"/>
      <color theme="3"/>
      <name val="Century Gothic"/>
      <family val="2"/>
      <scheme val="minor"/>
    </font>
    <font>
      <b/>
      <sz val="13"/>
      <color theme="3"/>
      <name val="Century Gothic"/>
      <family val="2"/>
      <scheme val="minor"/>
    </font>
    <font>
      <b/>
      <sz val="11"/>
      <color theme="3"/>
      <name val="Century Gothic"/>
      <family val="2"/>
      <scheme val="minor"/>
    </font>
    <font>
      <sz val="11"/>
      <color rgb="FF006100"/>
      <name val="Century Gothic"/>
      <family val="2"/>
      <scheme val="minor"/>
    </font>
    <font>
      <sz val="11"/>
      <color rgb="FF9C0006"/>
      <name val="Century Gothic"/>
      <family val="2"/>
      <scheme val="minor"/>
    </font>
    <font>
      <sz val="11"/>
      <color rgb="FF9C5700"/>
      <name val="Century Gothic"/>
      <family val="2"/>
      <scheme val="minor"/>
    </font>
    <font>
      <sz val="11"/>
      <color rgb="FF3F3F76"/>
      <name val="Century Gothic"/>
      <family val="2"/>
      <scheme val="minor"/>
    </font>
    <font>
      <b/>
      <sz val="11"/>
      <color rgb="FF3F3F3F"/>
      <name val="Century Gothic"/>
      <family val="2"/>
      <scheme val="minor"/>
    </font>
    <font>
      <b/>
      <sz val="11"/>
      <color rgb="FFFA7D00"/>
      <name val="Century Gothic"/>
      <family val="2"/>
      <scheme val="minor"/>
    </font>
    <font>
      <sz val="11"/>
      <color rgb="FFFA7D00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sz val="11"/>
      <color rgb="FFFF0000"/>
      <name val="Century Gothic"/>
      <family val="2"/>
      <scheme val="minor"/>
    </font>
    <font>
      <i/>
      <sz val="11"/>
      <color rgb="FF7F7F7F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465926084170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dashed">
        <color theme="7"/>
      </bottom>
      <diagonal/>
    </border>
    <border>
      <left/>
      <right/>
      <top style="dashed">
        <color theme="7"/>
      </top>
      <bottom style="dashed">
        <color theme="7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167" fontId="2" fillId="0" borderId="0" applyFont="0" applyFill="0" applyBorder="0" applyProtection="0">
      <alignment horizontal="right" vertical="center" indent="1"/>
    </xf>
    <xf numFmtId="0" fontId="1" fillId="0" borderId="0"/>
    <xf numFmtId="0" fontId="3" fillId="0" borderId="0">
      <alignment horizontal="left" vertical="center" wrapText="1" indent="1"/>
    </xf>
    <xf numFmtId="0" fontId="4" fillId="3" borderId="1" applyNumberFormat="0" applyProtection="0">
      <alignment horizontal="center" vertical="center"/>
    </xf>
    <xf numFmtId="0" fontId="5" fillId="0" borderId="3" applyNumberFormat="0" applyFont="0" applyAlignment="0" applyProtection="0"/>
    <xf numFmtId="0" fontId="4" fillId="3" borderId="0" applyNumberFormat="0" applyBorder="0" applyProtection="0">
      <alignment horizontal="left" vertical="center" indent="1"/>
    </xf>
    <xf numFmtId="9" fontId="6" fillId="0" borderId="0" applyFont="0" applyFill="0" applyBorder="0" applyProtection="0">
      <alignment horizontal="center" vertical="center"/>
    </xf>
    <xf numFmtId="0" fontId="7" fillId="0" borderId="0" applyNumberFormat="0" applyFill="0" applyBorder="0" applyAlignment="0">
      <alignment horizontal="left" vertical="center" wrapText="1" indent="1"/>
    </xf>
    <xf numFmtId="0" fontId="8" fillId="2" borderId="4" applyNumberFormat="0" applyProtection="0">
      <alignment horizontal="left" vertical="center" indent="3"/>
    </xf>
    <xf numFmtId="0" fontId="4" fillId="5" borderId="2" applyNumberFormat="0" applyProtection="0">
      <alignment horizontal="center" vertical="center"/>
    </xf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0" applyNumberFormat="0" applyBorder="0" applyAlignment="0" applyProtection="0"/>
    <xf numFmtId="0" fontId="27" fillId="9" borderId="10" applyNumberFormat="0" applyAlignment="0" applyProtection="0"/>
    <xf numFmtId="0" fontId="28" fillId="10" borderId="11" applyNumberFormat="0" applyAlignment="0" applyProtection="0"/>
    <xf numFmtId="0" fontId="29" fillId="10" borderId="10" applyNumberFormat="0" applyAlignment="0" applyProtection="0"/>
    <xf numFmtId="0" fontId="30" fillId="0" borderId="12" applyNumberFormat="0" applyFill="0" applyAlignment="0" applyProtection="0"/>
    <xf numFmtId="0" fontId="31" fillId="11" borderId="13" applyNumberFormat="0" applyAlignment="0" applyProtection="0"/>
    <xf numFmtId="0" fontId="32" fillId="0" borderId="0" applyNumberFormat="0" applyFill="0" applyBorder="0" applyAlignment="0" applyProtection="0"/>
    <xf numFmtId="0" fontId="19" fillId="12" borderId="14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15" applyNumberFormat="0" applyFill="0" applyAlignment="0" applyProtection="0"/>
    <xf numFmtId="0" fontId="35" fillId="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35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35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35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35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35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</cellStyleXfs>
  <cellXfs count="27">
    <xf numFmtId="0" fontId="0" fillId="0" borderId="0" xfId="0"/>
    <xf numFmtId="0" fontId="9" fillId="0" borderId="0" xfId="3" applyFont="1">
      <alignment horizontal="left" vertical="center" wrapText="1" indent="1"/>
    </xf>
    <xf numFmtId="0" fontId="10" fillId="0" borderId="7" xfId="9" applyFont="1" applyFill="1" applyBorder="1">
      <alignment horizontal="left" vertical="center" indent="3"/>
    </xf>
    <xf numFmtId="0" fontId="10" fillId="0" borderId="0" xfId="9" applyFont="1" applyFill="1" applyBorder="1" applyAlignment="1">
      <alignment horizontal="left" vertical="center" indent="1"/>
    </xf>
    <xf numFmtId="0" fontId="10" fillId="0" borderId="0" xfId="9" applyFont="1" applyFill="1" applyBorder="1">
      <alignment horizontal="left" vertical="center" indent="3"/>
    </xf>
    <xf numFmtId="0" fontId="10" fillId="0" borderId="4" xfId="9" applyFont="1" applyFill="1">
      <alignment horizontal="left" vertical="center" indent="3"/>
    </xf>
    <xf numFmtId="0" fontId="12" fillId="4" borderId="0" xfId="4" applyFont="1" applyFill="1" applyBorder="1" applyAlignment="1">
      <alignment horizontal="right" vertical="center" indent="1"/>
    </xf>
    <xf numFmtId="0" fontId="9" fillId="0" borderId="0" xfId="3" applyFont="1" applyAlignment="1">
      <alignment horizontal="left" vertical="center" indent="19"/>
    </xf>
    <xf numFmtId="0" fontId="13" fillId="0" borderId="5" xfId="3" applyFont="1" applyBorder="1" applyAlignment="1">
      <alignment horizontal="left" vertical="center" indent="1"/>
    </xf>
    <xf numFmtId="0" fontId="13" fillId="0" borderId="6" xfId="5" applyFont="1" applyBorder="1" applyAlignment="1">
      <alignment horizontal="left" vertical="center" indent="1"/>
    </xf>
    <xf numFmtId="0" fontId="9" fillId="0" borderId="0" xfId="3" applyFont="1" applyAlignment="1">
      <alignment horizontal="right" vertical="center" wrapText="1" indent="1"/>
    </xf>
    <xf numFmtId="9" fontId="11" fillId="4" borderId="0" xfId="7" applyFont="1" applyFill="1" applyBorder="1" applyAlignment="1">
      <alignment horizontal="right" vertical="center" indent="1"/>
    </xf>
    <xf numFmtId="0" fontId="14" fillId="0" borderId="0" xfId="10" applyFont="1" applyFill="1" applyBorder="1" applyAlignment="1">
      <alignment vertical="center"/>
    </xf>
    <xf numFmtId="0" fontId="13" fillId="0" borderId="0" xfId="3" applyFont="1">
      <alignment horizontal="left" vertical="center" wrapText="1" indent="1"/>
    </xf>
    <xf numFmtId="0" fontId="13" fillId="0" borderId="0" xfId="0" applyFont="1" applyAlignment="1">
      <alignment horizontal="left" vertical="center" wrapText="1" indent="1"/>
    </xf>
    <xf numFmtId="0" fontId="15" fillId="0" borderId="7" xfId="10" applyFont="1" applyFill="1" applyBorder="1" applyAlignment="1">
      <alignment horizontal="left" vertical="center"/>
    </xf>
    <xf numFmtId="0" fontId="16" fillId="4" borderId="0" xfId="4" applyFont="1" applyFill="1" applyBorder="1" applyAlignment="1">
      <alignment horizontal="left" vertical="center" indent="1"/>
    </xf>
    <xf numFmtId="0" fontId="17" fillId="0" borderId="0" xfId="10" applyFont="1" applyFill="1" applyBorder="1" applyAlignment="1">
      <alignment horizontal="left" vertical="center"/>
    </xf>
    <xf numFmtId="0" fontId="18" fillId="0" borderId="0" xfId="3" applyFont="1" applyAlignment="1">
      <alignment horizontal="left" vertical="center" indent="1"/>
    </xf>
    <xf numFmtId="0" fontId="18" fillId="0" borderId="0" xfId="3" applyFont="1">
      <alignment horizontal="left" vertical="center" wrapText="1" indent="1"/>
    </xf>
    <xf numFmtId="168" fontId="13" fillId="0" borderId="5" xfId="1" applyNumberFormat="1" applyFont="1" applyBorder="1">
      <alignment horizontal="right" vertical="center" indent="1"/>
    </xf>
    <xf numFmtId="168" fontId="13" fillId="0" borderId="6" xfId="1" applyNumberFormat="1" applyFont="1" applyBorder="1">
      <alignment horizontal="right" vertical="center" indent="1"/>
    </xf>
    <xf numFmtId="168" fontId="11" fillId="4" borderId="0" xfId="1" applyNumberFormat="1" applyFont="1" applyFill="1" applyBorder="1">
      <alignment horizontal="right" vertical="center" indent="1"/>
    </xf>
    <xf numFmtId="168" fontId="13" fillId="0" borderId="0" xfId="1" applyNumberFormat="1" applyFont="1" applyFill="1" applyBorder="1" applyAlignment="1">
      <alignment horizontal="left" vertical="center" indent="1"/>
    </xf>
    <xf numFmtId="168" fontId="13" fillId="0" borderId="0" xfId="3" applyNumberFormat="1" applyFont="1">
      <alignment horizontal="left" vertical="center" wrapText="1" indent="1"/>
    </xf>
    <xf numFmtId="168" fontId="13" fillId="0" borderId="0" xfId="0" applyNumberFormat="1" applyFont="1" applyAlignment="1">
      <alignment horizontal="left" vertical="center" indent="1"/>
    </xf>
    <xf numFmtId="168" fontId="13" fillId="0" borderId="0" xfId="1" applyNumberFormat="1" applyFont="1" applyFill="1" applyAlignment="1">
      <alignment horizontal="left" vertical="center" indent="1"/>
    </xf>
  </cellXfs>
  <cellStyles count="56">
    <cellStyle name="20% - Accent1" xfId="33" builtinId="30" customBuiltin="1"/>
    <cellStyle name="20% - Accent2" xfId="37" builtinId="34" customBuiltin="1"/>
    <cellStyle name="20% - Accent3" xfId="41" builtinId="38" customBuiltin="1"/>
    <cellStyle name="20% - Accent4" xfId="45" builtinId="42" customBuiltin="1"/>
    <cellStyle name="20% - Accent5" xfId="49" builtinId="46" customBuiltin="1"/>
    <cellStyle name="20% - Accent6" xfId="53" builtinId="50" customBuiltin="1"/>
    <cellStyle name="40% - Accent1" xfId="34" builtinId="31" customBuiltin="1"/>
    <cellStyle name="40% - Accent2" xfId="38" builtinId="35" customBuiltin="1"/>
    <cellStyle name="40% - Accent3" xfId="42" builtinId="39" customBuiltin="1"/>
    <cellStyle name="40% - Accent4" xfId="46" builtinId="43" customBuiltin="1"/>
    <cellStyle name="40% - Accent5" xfId="50" builtinId="47" customBuiltin="1"/>
    <cellStyle name="40% - Accent6" xfId="54" builtinId="51" customBuiltin="1"/>
    <cellStyle name="60% - Accent1" xfId="35" builtinId="32" customBuiltin="1"/>
    <cellStyle name="60% - Accent2" xfId="39" builtinId="36" customBuiltin="1"/>
    <cellStyle name="60% - Accent3" xfId="43" builtinId="40" customBuiltin="1"/>
    <cellStyle name="60% - Accent4" xfId="47" builtinId="44" customBuiltin="1"/>
    <cellStyle name="60% - Accent5" xfId="51" builtinId="48" customBuiltin="1"/>
    <cellStyle name="60% - Accent6" xfId="55" builtinId="52" customBuiltin="1"/>
    <cellStyle name="Accent1" xfId="32" builtinId="29" customBuiltin="1"/>
    <cellStyle name="Accent2" xfId="36" builtinId="33" customBuiltin="1"/>
    <cellStyle name="Accent3" xfId="40" builtinId="37" customBuiltin="1"/>
    <cellStyle name="Accent4" xfId="44" builtinId="41" customBuiltin="1"/>
    <cellStyle name="Accent5" xfId="48" builtinId="45" customBuiltin="1"/>
    <cellStyle name="Accent6" xfId="52" builtinId="49" customBuiltin="1"/>
    <cellStyle name="Berekening" xfId="25" builtinId="22" customBuiltin="1"/>
    <cellStyle name="Controlecel" xfId="27" builtinId="23" customBuiltin="1"/>
    <cellStyle name="Gekoppelde cel" xfId="26" builtinId="24" customBuiltin="1"/>
    <cellStyle name="Goed" xfId="20" builtinId="26" customBuiltin="1"/>
    <cellStyle name="Invoer" xfId="23" builtinId="20" customBuiltin="1"/>
    <cellStyle name="Invoer 2" xfId="5" xr:uid="{167663E0-32C9-41AD-B3F2-4BAC0D47360A}"/>
    <cellStyle name="Jaar" xfId="8" xr:uid="{70FE7F4B-5F3C-4EED-AB00-97350410151F}"/>
    <cellStyle name="Komma" xfId="11" builtinId="3" customBuiltin="1"/>
    <cellStyle name="Komma [0]" xfId="12" builtinId="6" customBuiltin="1"/>
    <cellStyle name="Kop 1" xfId="16" builtinId="16" customBuiltin="1"/>
    <cellStyle name="Kop 1 2" xfId="10" xr:uid="{8ED66FA4-0558-4280-9ADC-CA3D98E3673C}"/>
    <cellStyle name="Kop 2" xfId="17" builtinId="17" customBuiltin="1"/>
    <cellStyle name="Kop 2 2" xfId="4" xr:uid="{130502FE-157F-4C98-87F1-F1CEC9E21556}"/>
    <cellStyle name="Kop 3" xfId="18" builtinId="18" customBuiltin="1"/>
    <cellStyle name="Kop 3 2" xfId="6" xr:uid="{934215B1-91EB-43F3-A808-1BA0C30B13F5}"/>
    <cellStyle name="Kop 4" xfId="19" builtinId="19" customBuiltin="1"/>
    <cellStyle name="Neutraal" xfId="22" builtinId="28" customBuiltin="1"/>
    <cellStyle name="Normaal 2" xfId="2" xr:uid="{80AEA5B2-4EA1-4F77-8CC7-676B84430FAC}"/>
    <cellStyle name="Normaal 3" xfId="3" xr:uid="{B6C690DE-886E-4414-BA66-5D34479AE147}"/>
    <cellStyle name="Notitie" xfId="29" builtinId="10" customBuiltin="1"/>
    <cellStyle name="Ongeldig" xfId="21" builtinId="27" customBuiltin="1"/>
    <cellStyle name="Percentage 2" xfId="7" xr:uid="{409772FD-5152-49DC-BE94-4AA51155E5FD}"/>
    <cellStyle name="Procent" xfId="14" builtinId="5" customBuiltin="1"/>
    <cellStyle name="Standaard" xfId="0" builtinId="0" customBuiltin="1"/>
    <cellStyle name="Titel" xfId="15" builtinId="15" customBuiltin="1"/>
    <cellStyle name="Titel 2" xfId="9" xr:uid="{37D3D399-C3F1-4B17-B2CF-6C5122FC1D9C}"/>
    <cellStyle name="Totaal" xfId="31" builtinId="25" customBuiltin="1"/>
    <cellStyle name="Uitvoer" xfId="24" builtinId="21" customBuiltin="1"/>
    <cellStyle name="Valuta" xfId="1" builtinId="4" customBuiltin="1"/>
    <cellStyle name="Valuta [0]" xfId="13" builtinId="7" customBuiltin="1"/>
    <cellStyle name="Verklarende tekst" xfId="30" builtinId="53" customBuiltin="1"/>
    <cellStyle name="Waarschuwingstekst" xfId="28" builtinId="11" customBuiltin="1"/>
  </cellStyles>
  <dxfs count="75"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fill>
        <patternFill patternType="none">
          <fgColor indexed="64"/>
          <bgColor indexed="65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alignment horizontal="left" vertical="center" textRotation="0" wrapText="1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fill>
        <patternFill patternType="none">
          <fgColor indexed="64"/>
          <bgColor indexed="65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Century Gothic"/>
        <family val="1"/>
        <scheme val="minor"/>
      </font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Century Gothic"/>
        <family val="1"/>
        <scheme val="minor"/>
      </font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ajor"/>
      </font>
      <fill>
        <patternFill patternType="solid">
          <fgColor indexed="64"/>
          <bgColor theme="5" tint="0.39994506668294322"/>
        </patternFill>
      </fill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fill>
        <patternFill patternType="none">
          <fgColor indexed="64"/>
          <bgColor indexed="65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fill>
        <patternFill patternType="none">
          <fgColor indexed="64"/>
          <bgColor indexed="65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numFmt numFmtId="168" formatCode="&quot;€&quot;\ #,##0"/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inor"/>
      </font>
    </dxf>
    <dxf>
      <border>
        <bottom style="thick">
          <color theme="0"/>
        </bottom>
      </border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entury Gothic"/>
        <family val="1"/>
        <scheme val="major"/>
      </font>
      <fill>
        <patternFill patternType="solid">
          <fgColor indexed="64"/>
          <bgColor theme="5" tint="0.39994506668294322"/>
        </patternFill>
      </fill>
    </dxf>
    <dxf>
      <fill>
        <patternFill patternType="none">
          <bgColor auto="1"/>
        </patternFill>
      </fill>
      <border>
        <top style="dotted">
          <color theme="5"/>
        </top>
        <bottom style="dotted">
          <color theme="5"/>
        </bottom>
        <horizontal style="dotted">
          <color theme="5"/>
        </horizontal>
      </border>
    </dxf>
    <dxf>
      <font>
        <color theme="0" tint="-4.9989318521683403E-2"/>
      </font>
      <fill>
        <patternFill>
          <bgColor theme="4" tint="0.79998168889431442"/>
        </patternFill>
      </fill>
      <border>
        <top/>
      </border>
    </dxf>
    <dxf>
      <font>
        <b/>
        <i val="0"/>
        <color theme="1"/>
      </font>
      <fill>
        <patternFill>
          <bgColor theme="4" tint="0.79998168889431442"/>
        </patternFill>
      </fill>
      <border diagonalUp="0" diagonalDown="0">
        <left/>
        <right/>
        <top style="thick">
          <color theme="0"/>
        </top>
        <bottom style="thick">
          <color theme="0"/>
        </bottom>
        <vertical/>
        <horizontal/>
      </border>
    </dxf>
    <dxf>
      <border>
        <bottom style="medium">
          <color theme="7"/>
        </bottom>
      </border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4" tint="0.79998168889431442"/>
        </patternFill>
      </fill>
      <border>
        <top/>
        <bottom style="thick">
          <color theme="4"/>
        </bottom>
        <vertical style="thin">
          <color theme="4" tint="0.59996337778862885"/>
        </vertical>
      </border>
    </dxf>
    <dxf>
      <font>
        <b/>
        <i val="0"/>
        <color theme="1"/>
      </font>
      <fill>
        <patternFill>
          <bgColor theme="4" tint="0.79998168889431442"/>
        </patternFill>
      </fill>
      <border diagonalUp="0" diagonalDown="0">
        <left/>
        <right/>
        <top style="thick">
          <color theme="0"/>
        </top>
        <bottom style="thick">
          <color theme="0"/>
        </bottom>
        <vertical style="thin">
          <color theme="4" tint="0.59996337778862885"/>
        </vertical>
        <horizontal/>
      </border>
    </dxf>
    <dxf>
      <border>
        <left/>
        <bottom style="medium">
          <color theme="4"/>
        </bottom>
        <vertical style="thin">
          <color theme="4" tint="0.79998168889431442"/>
        </vertical>
      </border>
    </dxf>
  </dxfs>
  <tableStyles count="2" defaultTableStyle="TableStyleMedium2" defaultPivotStyle="PivotStyleLight16">
    <tableStyle name="Eenvoudig maandbudget 2" pivot="0" count="4" xr9:uid="{07D6F1CB-291C-4348-A9AA-C12AE219BD54}">
      <tableStyleElement type="wholeTable" dxfId="74"/>
      <tableStyleElement type="headerRow" dxfId="73"/>
      <tableStyleElement type="totalRow" dxfId="72"/>
      <tableStyleElement type="firstRowStripe" dxfId="71"/>
    </tableStyle>
    <tableStyle name="Eenvoudig maandbudget 2 2" pivot="0" count="4" xr9:uid="{A06A75A4-D40E-4AE5-970F-04AA37E2341A}">
      <tableStyleElement type="wholeTable" dxfId="70"/>
      <tableStyleElement type="headerRow" dxfId="69"/>
      <tableStyleElement type="totalRow" dxfId="68"/>
      <tableStyleElement type="firstRowStripe" dxfId="6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entury Gothic"/>
                <a:ea typeface="Century Gothic"/>
                <a:cs typeface="Century Gothic"/>
              </a:defRPr>
            </a:pPr>
            <a:r>
              <a:rPr lang="en-US"/>
              <a:t>Inkomsten en uitgaven per maand</a:t>
            </a:r>
          </a:p>
        </c:rich>
      </c:tx>
      <c:layout>
        <c:manualLayout>
          <c:xMode val="edge"/>
          <c:yMode val="edge"/>
          <c:x val="0.36195678665166853"/>
          <c:y val="0.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entury Gothic"/>
              <a:ea typeface="Century Gothic"/>
              <a:cs typeface="Century Gothic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15"/>
        <c:axId val="1124757727"/>
        <c:axId val="1132187055"/>
      </c:barChart>
      <c:catAx>
        <c:axId val="112475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132187055"/>
        <c:crosses val="autoZero"/>
        <c:auto val="1"/>
        <c:lblAlgn val="ctr"/>
        <c:lblOffset val="100"/>
        <c:noMultiLvlLbl val="0"/>
      </c:catAx>
      <c:valAx>
        <c:axId val="1132187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&quot;€&quot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124757727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Century Gothic"/>
              <a:ea typeface="Century Gothic"/>
              <a:cs typeface="Century Gothic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1">
          <a:solidFill>
            <a:schemeClr val="tx1"/>
          </a:solidFill>
          <a:latin typeface="+mn-lt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200" b="1" i="0" u="none" strike="noStrike" kern="1200" spc="0" baseline="0">
                <a:solidFill>
                  <a:schemeClr val="tx1"/>
                </a:solidFill>
                <a:latin typeface="Century Gothic"/>
                <a:ea typeface="Century Gothic"/>
                <a:cs typeface="Century Gothic"/>
              </a:defRPr>
            </a:pPr>
            <a:r>
              <a:rPr lang="en-US"/>
              <a:t>Totale onkosten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1" i="0" u="none" strike="noStrike" kern="1200" spc="0" baseline="0">
              <a:solidFill>
                <a:schemeClr val="tx1"/>
              </a:solidFill>
              <a:latin typeface="Century Gothic"/>
              <a:ea typeface="Century Gothic"/>
              <a:cs typeface="Century Gothic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axId val="1081865903"/>
        <c:axId val="1109733487"/>
      </c:barChart>
      <c:catAx>
        <c:axId val="10818659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109733487"/>
        <c:crosses val="autoZero"/>
        <c:auto val="1"/>
        <c:lblAlgn val="ctr"/>
        <c:lblOffset val="100"/>
        <c:noMultiLvlLbl val="0"/>
      </c:catAx>
      <c:valAx>
        <c:axId val="11097334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0818659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n-US" sz="1000" b="1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53743858760416"/>
          <c:y val="1.9513449547130308E-2"/>
          <c:w val="0.81598721946429387"/>
          <c:h val="0.93303521308391368"/>
        </c:manualLayout>
      </c:layout>
      <c:barChart>
        <c:barDir val="col"/>
        <c:grouping val="clustered"/>
        <c:varyColors val="0"/>
        <c:ser>
          <c:idx val="0"/>
          <c:order val="0"/>
          <c:tx>
            <c:v>Grafiekgegevens</c:v>
          </c:tx>
          <c:invertIfNegative val="0"/>
          <c:dLbls>
            <c:numFmt formatCode="&quot;€&quot;\ #,##0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Inkomsten</c:v>
              </c:pt>
              <c:pt idx="1">
                <c:v>Uitgaven</c:v>
              </c:pt>
            </c:strLit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171-428E-AF44-62F80CFF7D3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7"/>
        <c:axId val="539195768"/>
        <c:axId val="539196160"/>
      </c:barChart>
      <c:catAx>
        <c:axId val="539195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chemeClr val="tx1">
                <a:lumMod val="85000"/>
                <a:lumOff val="15000"/>
              </a:schemeClr>
            </a:solidFill>
          </a:ln>
        </c:spPr>
        <c:crossAx val="539196160"/>
        <c:crosses val="autoZero"/>
        <c:auto val="1"/>
        <c:lblAlgn val="ctr"/>
        <c:lblOffset val="80"/>
        <c:noMultiLvlLbl val="0"/>
      </c:catAx>
      <c:valAx>
        <c:axId val="539196160"/>
        <c:scaling>
          <c:orientation val="minMax"/>
          <c:min val="0"/>
        </c:scaling>
        <c:delete val="0"/>
        <c:axPos val="l"/>
        <c:numFmt formatCode="&quot;€&quot;\ #,##0" sourceLinked="0"/>
        <c:majorTickMark val="in"/>
        <c:minorTickMark val="none"/>
        <c:tickLblPos val="nextTo"/>
        <c:spPr>
          <a:ln>
            <a:solidFill>
              <a:schemeClr val="tx1">
                <a:lumMod val="85000"/>
                <a:lumOff val="15000"/>
              </a:schemeClr>
            </a:solidFill>
          </a:ln>
        </c:spPr>
        <c:crossAx val="539195768"/>
        <c:crosses val="autoZero"/>
        <c:crossBetween val="between"/>
        <c:minorUnit val="500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b="1">
          <a:solidFill>
            <a:schemeClr val="tx1">
              <a:lumMod val="85000"/>
              <a:lumOff val="15000"/>
            </a:schemeClr>
          </a:solidFill>
          <a:latin typeface="Century Gothic" panose="020B0502020202020204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32</xdr:row>
      <xdr:rowOff>0</xdr:rowOff>
    </xdr:from>
    <xdr:to>
      <xdr:col>6</xdr:col>
      <xdr:colOff>514350</xdr:colOff>
      <xdr:row>51</xdr:row>
      <xdr:rowOff>0</xdr:rowOff>
    </xdr:to>
    <xdr:graphicFrame macro="">
      <xdr:nvGraphicFramePr>
        <xdr:cNvPr id="8" name="Grafiek 7" descr="Grafiek met inkomsten en uitgaven per maand">
          <a:extLst>
            <a:ext uri="{FF2B5EF4-FFF2-40B4-BE49-F238E27FC236}">
              <a16:creationId xmlns:a16="http://schemas.microsoft.com/office/drawing/2014/main" id="{A6B4E0A2-72E6-4938-BA20-CBE535847F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32</xdr:row>
      <xdr:rowOff>0</xdr:rowOff>
    </xdr:from>
    <xdr:to>
      <xdr:col>15</xdr:col>
      <xdr:colOff>533400</xdr:colOff>
      <xdr:row>52</xdr:row>
      <xdr:rowOff>0</xdr:rowOff>
    </xdr:to>
    <xdr:graphicFrame macro="">
      <xdr:nvGraphicFramePr>
        <xdr:cNvPr id="9" name="Grafiek 8" descr="Totale uitgavengrafiek">
          <a:extLst>
            <a:ext uri="{FF2B5EF4-FFF2-40B4-BE49-F238E27FC236}">
              <a16:creationId xmlns:a16="http://schemas.microsoft.com/office/drawing/2014/main" id="{EE58FFBC-2A96-4322-ABD8-2945AEF329AD}"/>
            </a:ext>
            <a:ext uri="{147F2762-F138-4A5C-976F-8EAC2B608ADB}">
              <a16:predDERef xmlns:a16="http://schemas.microsoft.com/office/drawing/2014/main" pred="{9E68B60A-84EF-4C5C-A136-32C644220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17</xdr:col>
      <xdr:colOff>431800</xdr:colOff>
      <xdr:row>2</xdr:row>
      <xdr:rowOff>76200</xdr:rowOff>
    </xdr:from>
    <xdr:to>
      <xdr:col>21</xdr:col>
      <xdr:colOff>391796</xdr:colOff>
      <xdr:row>17</xdr:row>
      <xdr:rowOff>368300</xdr:rowOff>
    </xdr:to>
    <xdr:graphicFrame macro="">
      <xdr:nvGraphicFramePr>
        <xdr:cNvPr id="10" name="InkomstenEnUitgaven" descr="Gegroepeerd kolomdiagram met totale maandelijkse inkomsten en totale maandelijkse uitgaven">
          <a:extLst>
            <a:ext uri="{FF2B5EF4-FFF2-40B4-BE49-F238E27FC236}">
              <a16:creationId xmlns:a16="http://schemas.microsoft.com/office/drawing/2014/main" id="{43C40550-1A18-4940-B765-C03FF2AED262}"/>
            </a:ext>
            <a:ext uri="{147F2762-F138-4A5C-976F-8EAC2B608ADB}">
              <a16:predDERef xmlns:a16="http://schemas.microsoft.com/office/drawing/2014/main" pred="{C35D2FC9-37D4-41E2-AA8F-BB8EB655FD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677A458-57C2-42FE-B6D5-1D11BEE0616D}" name="Uitgaven8" displayName="Uitgaven8" ref="B21:P31" totalsRowCount="1" headerRowDxfId="66" dataDxfId="64" totalsRowDxfId="63" headerRowBorderDxfId="65">
  <autoFilter ref="B21:P30" xr:uid="{0677A458-57C2-42FE-B6D5-1D11BEE0616D}"/>
  <tableColumns count="15">
    <tableColumn id="1" xr3:uid="{7DE17A18-6DEB-41DF-94B4-475B9389B5CD}" name="Item" totalsRowLabel="Totaal" dataDxfId="62" totalsRowDxfId="30"/>
    <tableColumn id="2" xr3:uid="{9F8BEADC-C94D-4071-936D-F6ED33A20A99}" name="Jan" totalsRowFunction="sum" dataDxfId="61" totalsRowDxfId="29"/>
    <tableColumn id="3" xr3:uid="{85B35B0D-04A7-4E6F-A70F-E716E4283823}" name="Feb" totalsRowFunction="sum" dataDxfId="60" totalsRowDxfId="28"/>
    <tableColumn id="4" xr3:uid="{5294D439-2940-42EB-B7A4-E7F60E550333}" name="Mrt" totalsRowFunction="sum" dataDxfId="59" totalsRowDxfId="27"/>
    <tableColumn id="5" xr3:uid="{BA3CA140-8FFB-4183-BB56-73AB678CDB36}" name="Apr" totalsRowFunction="sum" dataDxfId="58" totalsRowDxfId="26"/>
    <tableColumn id="6" xr3:uid="{61AEE2BE-30B7-4F06-A84E-D435227FDD35}" name="Mei" totalsRowFunction="sum" dataDxfId="57" totalsRowDxfId="25"/>
    <tableColumn id="7" xr3:uid="{93F36C85-F119-4C59-A8DD-0871CEC9F491}" name="Jun" totalsRowFunction="sum" dataDxfId="56" totalsRowDxfId="24"/>
    <tableColumn id="8" xr3:uid="{B5EA3FB7-2AEF-489D-A3A0-D92E3403C528}" name="Jul" totalsRowFunction="sum" dataDxfId="55" totalsRowDxfId="23"/>
    <tableColumn id="9" xr3:uid="{F7000B60-AB8E-49E8-967A-12D71D4FB1A8}" name="Aug" totalsRowFunction="sum" dataDxfId="54" totalsRowDxfId="22"/>
    <tableColumn id="10" xr3:uid="{A56E1BC4-4157-4BE8-B0CD-63707933E745}" name="Sep" totalsRowFunction="sum" dataDxfId="53" totalsRowDxfId="21"/>
    <tableColumn id="11" xr3:uid="{0340EEFA-653D-487C-A320-123E252515BB}" name="Okt" totalsRowFunction="sum" dataDxfId="52" totalsRowDxfId="20"/>
    <tableColumn id="12" xr3:uid="{B43A86F1-EE37-4DD2-B775-53EB3493BB20}" name="Nov" totalsRowFunction="sum" dataDxfId="51" totalsRowDxfId="19"/>
    <tableColumn id="13" xr3:uid="{BF1452AA-802D-41D9-AE1A-6D5CF6221670}" name="Dec" totalsRowFunction="sum" dataDxfId="50" totalsRowDxfId="18"/>
    <tableColumn id="14" xr3:uid="{9A568B0C-F3AC-44ED-A53A-E7503CCD429F}" name="Totaal" totalsRowFunction="sum" dataDxfId="49" totalsRowDxfId="17">
      <calculatedColumnFormula>SUM(Uitgaven8[[#This Row],[Jan]:[Dec]])</calculatedColumnFormula>
    </tableColumn>
    <tableColumn id="15" xr3:uid="{9A8073B4-F04F-495C-8DFC-1ED6A26588BD}" name="Gemiddelde" totalsRowFunction="average" dataDxfId="48" totalsRowDxfId="16">
      <calculatedColumnFormula>AVERAGE(Uitgaven8[[#This Row],[Jan]:[Dec]])</calculatedColumnFormula>
    </tableColumn>
  </tableColumns>
  <tableStyleInfo name="Eenvoudig maandbudget 2" showFirstColumn="0" showLastColumn="0" showRowStripes="1" showColumnStripes="0"/>
  <extLst>
    <ext xmlns:x14="http://schemas.microsoft.com/office/spreadsheetml/2009/9/main" uri="{504A1905-F514-4f6f-8877-14C23A59335A}">
      <x14:table altTextSummary="Voer maandelijkse onkostenposten en bijbehorende bedragen in deze tabel in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E6FA11D-2458-447F-A2EB-4FA5ED85FC2C}" name="Inkomsten9" displayName="Inkomsten9" ref="B13:P18" totalsRowCount="1" headerRowDxfId="47" dataDxfId="46" totalsRowDxfId="45">
  <autoFilter ref="B13:P17" xr:uid="{9E6FA11D-2458-447F-A2EB-4FA5ED85FC2C}"/>
  <tableColumns count="15">
    <tableColumn id="1" xr3:uid="{37BDE03D-5E78-450D-8A70-F94F03B0FE77}" name="Item" totalsRowLabel="Totaal" dataDxfId="44" totalsRowDxfId="15"/>
    <tableColumn id="2" xr3:uid="{A79ACD7F-016D-4341-B769-47AF2F49FF97}" name="Jan" totalsRowFunction="sum" dataDxfId="43" totalsRowDxfId="14"/>
    <tableColumn id="3" xr3:uid="{33450911-8D0F-4527-8C64-B914110776B4}" name="Feb" totalsRowFunction="sum" dataDxfId="42" totalsRowDxfId="13"/>
    <tableColumn id="4" xr3:uid="{37C4554B-C35B-42BC-8D4C-1224E284EEFC}" name="Mrt" totalsRowFunction="sum" dataDxfId="41" totalsRowDxfId="12"/>
    <tableColumn id="5" xr3:uid="{ACA946F3-B363-4145-A237-BFA794EBD324}" name="Apr" totalsRowFunction="sum" dataDxfId="40" totalsRowDxfId="11"/>
    <tableColumn id="6" xr3:uid="{14026BCC-8C7F-4075-B771-FF66311B4DF4}" name="Mei" totalsRowFunction="sum" dataDxfId="39" totalsRowDxfId="10"/>
    <tableColumn id="7" xr3:uid="{68EADC36-5A6A-43EA-8AB7-7B4BEE4AAC74}" name="Jun" totalsRowFunction="sum" dataDxfId="38" totalsRowDxfId="9"/>
    <tableColumn id="8" xr3:uid="{A56A1238-6566-4F3D-9894-D2E0B685F81D}" name="Jul" totalsRowFunction="sum" dataDxfId="37" totalsRowDxfId="8"/>
    <tableColumn id="9" xr3:uid="{23B11F47-3988-4672-BBCF-86CE96A885E5}" name="Aug" totalsRowFunction="sum" dataDxfId="36" totalsRowDxfId="7"/>
    <tableColumn id="10" xr3:uid="{9CF1D2FD-78F1-4AA6-9362-8887509472CA}" name="Sep" totalsRowFunction="sum" dataDxfId="35" totalsRowDxfId="6"/>
    <tableColumn id="11" xr3:uid="{E62180A4-F6D8-4A51-ACA4-788C604EC19A}" name="Okt" totalsRowFunction="sum" dataDxfId="34" totalsRowDxfId="5"/>
    <tableColumn id="12" xr3:uid="{73C33111-3A85-4BF2-A016-38776FC902CF}" name="Nov" totalsRowFunction="sum" dataDxfId="33" totalsRowDxfId="4"/>
    <tableColumn id="13" xr3:uid="{316E2C14-E551-45F1-A786-A523EB5B5AAE}" name="Dec" totalsRowFunction="sum" dataDxfId="32" totalsRowDxfId="3"/>
    <tableColumn id="14" xr3:uid="{7A7623B8-FEDC-4BC7-BDEC-1D9134037AAB}" name="Totaal" totalsRowFunction="sum" dataDxfId="0" totalsRowDxfId="2">
      <calculatedColumnFormula>SUM(C14:N14)</calculatedColumnFormula>
    </tableColumn>
    <tableColumn id="15" xr3:uid="{002A112A-F60F-4D82-84FA-376FD4706C37}" name="Gemiddelde" totalsRowFunction="average" dataDxfId="31" totalsRowDxfId="1">
      <calculatedColumnFormula>AVERAGE(Inkomsten9[[#This Row],[Jan]:[Dec]])</calculatedColumnFormula>
    </tableColumn>
  </tableColumns>
  <tableStyleInfo name="Eenvoudig maandbudget 2" showFirstColumn="0" showLastColumn="0" showRowStripes="1" showColumnStripes="0"/>
  <extLst>
    <ext xmlns:x14="http://schemas.microsoft.com/office/spreadsheetml/2009/9/main" uri="{504A1905-F514-4f6f-8877-14C23A59335A}">
      <x14:table altTextSummary="Voer maandelijkse inkomstenposten en bijbehorende bedragen in deze tabel in"/>
    </ext>
  </extLst>
</table>
</file>

<file path=xl/theme/theme1.xml><?xml version="1.0" encoding="utf-8"?>
<a:theme xmlns:a="http://schemas.openxmlformats.org/drawingml/2006/main" name="Office Them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Custom 40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47903-5C2F-4CBC-8647-B4E11E498096}">
  <dimension ref="B1:P67"/>
  <sheetViews>
    <sheetView tabSelected="1" zoomScale="60" zoomScaleNormal="60" workbookViewId="0">
      <selection activeCell="I8" sqref="I8"/>
    </sheetView>
  </sheetViews>
  <sheetFormatPr defaultColWidth="8.9140625" defaultRowHeight="13.5" x14ac:dyDescent="0.25"/>
  <cols>
    <col min="1" max="1" width="4.6640625" style="1" customWidth="1"/>
    <col min="2" max="2" width="60.6640625" style="1" customWidth="1"/>
    <col min="3" max="3" width="12.5" style="1" customWidth="1"/>
    <col min="4" max="15" width="11.4140625" style="1" customWidth="1"/>
    <col min="16" max="16" width="17.5" style="1" customWidth="1"/>
    <col min="17" max="17" width="4.6640625" style="1" customWidth="1"/>
    <col min="18" max="16384" width="8.9140625" style="1"/>
  </cols>
  <sheetData>
    <row r="1" spans="2:16" ht="25.25" customHeight="1" x14ac:dyDescent="0.25"/>
    <row r="2" spans="2:16" ht="60" customHeight="1" thickBot="1" x14ac:dyDescent="0.3">
      <c r="B2" s="15" t="s">
        <v>35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2:16" ht="20" customHeight="1" thickTop="1" thickBot="1" x14ac:dyDescent="0.3"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2:16" ht="35" customHeight="1" x14ac:dyDescent="0.25">
      <c r="B4" s="16" t="s">
        <v>0</v>
      </c>
      <c r="C4" s="6"/>
      <c r="D4" s="7"/>
    </row>
    <row r="5" spans="2:16" ht="30" customHeight="1" x14ac:dyDescent="0.25">
      <c r="B5" s="8" t="s">
        <v>32</v>
      </c>
      <c r="C5" s="20">
        <f>Inkomsten9[[#Totals],[Totaal]]</f>
        <v>13517.5</v>
      </c>
      <c r="D5" s="7"/>
    </row>
    <row r="6" spans="2:16" ht="30" customHeight="1" x14ac:dyDescent="0.25">
      <c r="B6" s="9" t="s">
        <v>33</v>
      </c>
      <c r="C6" s="21">
        <f>Uitgaven8[[#Totals],[Totaal]]</f>
        <v>9549.42</v>
      </c>
      <c r="D6" s="7"/>
    </row>
    <row r="7" spans="2:16" ht="20" customHeight="1" x14ac:dyDescent="0.25">
      <c r="C7" s="10"/>
      <c r="D7" s="7"/>
    </row>
    <row r="8" spans="2:16" ht="35" customHeight="1" x14ac:dyDescent="0.25">
      <c r="B8" s="16" t="s">
        <v>34</v>
      </c>
      <c r="C8" s="22">
        <f>C5-C6</f>
        <v>3968.08</v>
      </c>
      <c r="D8" s="7"/>
    </row>
    <row r="9" spans="2:16" ht="20" customHeight="1" x14ac:dyDescent="0.25">
      <c r="C9" s="10"/>
    </row>
    <row r="10" spans="2:16" ht="35" customHeight="1" x14ac:dyDescent="0.25">
      <c r="B10" s="16" t="s">
        <v>1</v>
      </c>
      <c r="C10" s="11">
        <f>C6/C5</f>
        <v>0.70644867764009622</v>
      </c>
    </row>
    <row r="11" spans="2:16" ht="20" customHeight="1" x14ac:dyDescent="0.25">
      <c r="C11" s="10"/>
    </row>
    <row r="12" spans="2:16" ht="60" customHeight="1" x14ac:dyDescent="0.25">
      <c r="B12" s="17" t="s">
        <v>2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2:16" ht="35" customHeight="1" x14ac:dyDescent="0.25">
      <c r="B13" s="18" t="s">
        <v>3</v>
      </c>
      <c r="C13" s="18" t="s">
        <v>9</v>
      </c>
      <c r="D13" s="19" t="s">
        <v>10</v>
      </c>
      <c r="E13" s="19" t="s">
        <v>15</v>
      </c>
      <c r="F13" s="19" t="s">
        <v>16</v>
      </c>
      <c r="G13" s="19" t="s">
        <v>17</v>
      </c>
      <c r="H13" s="19" t="s">
        <v>18</v>
      </c>
      <c r="I13" s="19" t="s">
        <v>19</v>
      </c>
      <c r="J13" s="19" t="s">
        <v>20</v>
      </c>
      <c r="K13" s="19" t="s">
        <v>21</v>
      </c>
      <c r="L13" s="19" t="s">
        <v>11</v>
      </c>
      <c r="M13" s="19" t="s">
        <v>12</v>
      </c>
      <c r="N13" s="19" t="s">
        <v>13</v>
      </c>
      <c r="O13" s="19" t="s">
        <v>5</v>
      </c>
      <c r="P13" s="19" t="s">
        <v>14</v>
      </c>
    </row>
    <row r="14" spans="2:16" ht="30" customHeight="1" x14ac:dyDescent="0.25">
      <c r="B14" s="13" t="s">
        <v>22</v>
      </c>
      <c r="C14" s="23">
        <v>0</v>
      </c>
      <c r="D14" s="24">
        <v>50</v>
      </c>
      <c r="E14" s="24">
        <v>1856.5</v>
      </c>
      <c r="F14" s="24">
        <v>72</v>
      </c>
      <c r="G14" s="24">
        <v>547</v>
      </c>
      <c r="H14" s="24">
        <v>515</v>
      </c>
      <c r="I14" s="24">
        <v>541</v>
      </c>
      <c r="J14" s="24">
        <v>3492</v>
      </c>
      <c r="K14" s="24">
        <v>540</v>
      </c>
      <c r="L14" s="24">
        <v>3250</v>
      </c>
      <c r="M14" s="24">
        <v>1411</v>
      </c>
      <c r="N14" s="24">
        <v>1243</v>
      </c>
      <c r="O14" s="23">
        <f t="shared" ref="O14:O17" si="0">SUM(C14:N14)</f>
        <v>13517.5</v>
      </c>
      <c r="P14" s="23">
        <f>AVERAGE(Inkomsten9[[#This Row],[Jan]:[Dec]])</f>
        <v>1126.4583333333333</v>
      </c>
    </row>
    <row r="15" spans="2:16" ht="30" customHeight="1" x14ac:dyDescent="0.25">
      <c r="B15" s="13" t="s">
        <v>30</v>
      </c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3">
        <f t="shared" si="0"/>
        <v>0</v>
      </c>
      <c r="P15" s="23" t="e">
        <f>AVERAGE(Inkomsten9[[#This Row],[Jan]:[Dec]])</f>
        <v>#DIV/0!</v>
      </c>
    </row>
    <row r="16" spans="2:16" ht="30" customHeight="1" x14ac:dyDescent="0.25">
      <c r="B16" s="13" t="s">
        <v>23</v>
      </c>
      <c r="C16" s="23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>
        <f t="shared" si="0"/>
        <v>0</v>
      </c>
      <c r="P16" s="23" t="e">
        <f>AVERAGE(Inkomsten9[[#This Row],[Jan]:[Dec]])</f>
        <v>#DIV/0!</v>
      </c>
    </row>
    <row r="17" spans="2:16" ht="30" customHeight="1" x14ac:dyDescent="0.25">
      <c r="B17" s="13" t="s">
        <v>4</v>
      </c>
      <c r="C17" s="23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>
        <f t="shared" si="0"/>
        <v>0</v>
      </c>
      <c r="P17" s="23" t="e">
        <f>AVERAGE(Inkomsten9[[#This Row],[Jan]:[Dec]])</f>
        <v>#DIV/0!</v>
      </c>
    </row>
    <row r="18" spans="2:16" ht="35" customHeight="1" x14ac:dyDescent="0.25">
      <c r="B18" s="14" t="s">
        <v>5</v>
      </c>
      <c r="C18" s="25">
        <f>SUBTOTAL(109,Inkomsten9[Jan])</f>
        <v>0</v>
      </c>
      <c r="D18" s="25">
        <f>SUBTOTAL(109,Inkomsten9[Feb])</f>
        <v>50</v>
      </c>
      <c r="E18" s="25">
        <f>SUBTOTAL(109,Inkomsten9[Mrt])</f>
        <v>1856.5</v>
      </c>
      <c r="F18" s="25">
        <f>SUBTOTAL(109,Inkomsten9[Apr])</f>
        <v>72</v>
      </c>
      <c r="G18" s="25">
        <f>SUBTOTAL(109,Inkomsten9[Mei])</f>
        <v>547</v>
      </c>
      <c r="H18" s="25">
        <f>SUBTOTAL(109,Inkomsten9[Jun])</f>
        <v>515</v>
      </c>
      <c r="I18" s="25">
        <f>SUBTOTAL(109,Inkomsten9[Jul])</f>
        <v>541</v>
      </c>
      <c r="J18" s="25">
        <f>SUBTOTAL(109,Inkomsten9[Aug])</f>
        <v>3492</v>
      </c>
      <c r="K18" s="25">
        <f>SUBTOTAL(109,Inkomsten9[Sep])</f>
        <v>540</v>
      </c>
      <c r="L18" s="25">
        <f>SUBTOTAL(109,Inkomsten9[Okt])</f>
        <v>3250</v>
      </c>
      <c r="M18" s="25">
        <f>SUBTOTAL(109,Inkomsten9[Nov])</f>
        <v>1411</v>
      </c>
      <c r="N18" s="25">
        <f>SUBTOTAL(109,Inkomsten9[Dec])</f>
        <v>1243</v>
      </c>
      <c r="O18" s="25">
        <f>SUBTOTAL(109,Inkomsten9[Totaal])</f>
        <v>13517.5</v>
      </c>
      <c r="P18" s="25" t="e">
        <f>SUBTOTAL(101,Inkomsten9[Gemiddelde])</f>
        <v>#DIV/0!</v>
      </c>
    </row>
    <row r="19" spans="2:16" ht="20" customHeight="1" x14ac:dyDescent="0.25"/>
    <row r="20" spans="2:16" ht="60" customHeight="1" x14ac:dyDescent="0.25">
      <c r="B20" s="17" t="s">
        <v>6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2:16" ht="35" customHeight="1" x14ac:dyDescent="0.25">
      <c r="B21" s="18" t="s">
        <v>3</v>
      </c>
      <c r="C21" s="18" t="s">
        <v>9</v>
      </c>
      <c r="D21" s="19" t="s">
        <v>10</v>
      </c>
      <c r="E21" s="19" t="s">
        <v>15</v>
      </c>
      <c r="F21" s="19" t="s">
        <v>16</v>
      </c>
      <c r="G21" s="19" t="s">
        <v>17</v>
      </c>
      <c r="H21" s="19" t="s">
        <v>18</v>
      </c>
      <c r="I21" s="19" t="s">
        <v>19</v>
      </c>
      <c r="J21" s="19" t="s">
        <v>20</v>
      </c>
      <c r="K21" s="19" t="s">
        <v>21</v>
      </c>
      <c r="L21" s="19" t="s">
        <v>11</v>
      </c>
      <c r="M21" s="19" t="s">
        <v>12</v>
      </c>
      <c r="N21" s="19" t="s">
        <v>13</v>
      </c>
      <c r="O21" s="19" t="s">
        <v>5</v>
      </c>
      <c r="P21" s="19" t="s">
        <v>14</v>
      </c>
    </row>
    <row r="22" spans="2:16" ht="30" customHeight="1" x14ac:dyDescent="0.25">
      <c r="B22" s="13" t="s">
        <v>27</v>
      </c>
      <c r="C22" s="23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3">
        <f>SUM(Uitgaven8[[#This Row],[Jan]:[Dec]])</f>
        <v>0</v>
      </c>
      <c r="P22" s="23" t="e">
        <f>AVERAGE(Uitgaven8[[#This Row],[Jan]:[Dec]])</f>
        <v>#DIV/0!</v>
      </c>
    </row>
    <row r="23" spans="2:16" ht="30" customHeight="1" x14ac:dyDescent="0.25">
      <c r="B23" s="13" t="s">
        <v>24</v>
      </c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>
        <v>242</v>
      </c>
      <c r="O23" s="23">
        <f>SUM(Uitgaven8[[#This Row],[Jan]:[Dec]])</f>
        <v>242</v>
      </c>
      <c r="P23" s="23">
        <f>AVERAGE(Uitgaven8[[#This Row],[Jan]:[Dec]])</f>
        <v>242</v>
      </c>
    </row>
    <row r="24" spans="2:16" ht="30" customHeight="1" x14ac:dyDescent="0.25">
      <c r="B24" s="13" t="s">
        <v>25</v>
      </c>
      <c r="C24" s="23"/>
      <c r="D24" s="24"/>
      <c r="E24" s="24">
        <v>54</v>
      </c>
      <c r="F24" s="24"/>
      <c r="G24" s="24">
        <v>42</v>
      </c>
      <c r="H24" s="24"/>
      <c r="I24" s="24">
        <v>42</v>
      </c>
      <c r="J24" s="24"/>
      <c r="K24" s="24"/>
      <c r="L24" s="24">
        <v>42</v>
      </c>
      <c r="M24" s="24"/>
      <c r="N24" s="24"/>
      <c r="O24" s="23">
        <f>SUM(Uitgaven8[[#This Row],[Jan]:[Dec]])</f>
        <v>180</v>
      </c>
      <c r="P24" s="23">
        <f>AVERAGE(Uitgaven8[[#This Row],[Jan]:[Dec]])</f>
        <v>45</v>
      </c>
    </row>
    <row r="25" spans="2:16" ht="30" customHeight="1" x14ac:dyDescent="0.25">
      <c r="B25" s="13" t="s">
        <v>26</v>
      </c>
      <c r="C25" s="23">
        <v>13.3</v>
      </c>
      <c r="D25" s="24">
        <v>13.48</v>
      </c>
      <c r="E25" s="24">
        <v>23</v>
      </c>
      <c r="F25" s="24">
        <v>49.89</v>
      </c>
      <c r="G25" s="24">
        <v>24</v>
      </c>
      <c r="H25" s="24">
        <v>25</v>
      </c>
      <c r="I25" s="24">
        <v>26</v>
      </c>
      <c r="J25" s="24">
        <v>28</v>
      </c>
      <c r="K25" s="24">
        <v>32</v>
      </c>
      <c r="L25" s="24">
        <v>28</v>
      </c>
      <c r="M25" s="24">
        <v>42</v>
      </c>
      <c r="N25" s="24">
        <v>31</v>
      </c>
      <c r="O25" s="23">
        <f>SUM(Uitgaven8[[#This Row],[Jan]:[Dec]])</f>
        <v>335.67</v>
      </c>
      <c r="P25" s="23">
        <f>AVERAGE(Uitgaven8[[#This Row],[Jan]:[Dec]])</f>
        <v>27.9725</v>
      </c>
    </row>
    <row r="26" spans="2:16" ht="30" customHeight="1" x14ac:dyDescent="0.25">
      <c r="B26" s="13" t="s">
        <v>28</v>
      </c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3">
        <f>SUM(Uitgaven8[[#This Row],[Jan]:[Dec]])</f>
        <v>0</v>
      </c>
      <c r="P26" s="23" t="e">
        <f>AVERAGE(Uitgaven8[[#This Row],[Jan]:[Dec]])</f>
        <v>#DIV/0!</v>
      </c>
    </row>
    <row r="27" spans="2:16" ht="30" customHeight="1" x14ac:dyDescent="0.25">
      <c r="B27" s="13" t="s">
        <v>31</v>
      </c>
      <c r="C27" s="23"/>
      <c r="D27" s="24"/>
      <c r="E27" s="24"/>
      <c r="F27" s="24">
        <v>750</v>
      </c>
      <c r="G27" s="24"/>
      <c r="H27" s="24"/>
      <c r="I27" s="24"/>
      <c r="J27" s="24"/>
      <c r="K27" s="24">
        <v>750</v>
      </c>
      <c r="L27" s="24"/>
      <c r="M27" s="24"/>
      <c r="N27" s="24"/>
      <c r="O27" s="23">
        <f>SUM(Uitgaven8[[#This Row],[Jan]:[Dec]])</f>
        <v>1500</v>
      </c>
      <c r="P27" s="23">
        <f>AVERAGE(Uitgaven8[[#This Row],[Jan]:[Dec]])</f>
        <v>750</v>
      </c>
    </row>
    <row r="28" spans="2:16" ht="30" customHeight="1" x14ac:dyDescent="0.25">
      <c r="B28" s="13" t="s">
        <v>7</v>
      </c>
      <c r="C28" s="23"/>
      <c r="D28" s="24">
        <v>154.46</v>
      </c>
      <c r="E28" s="24">
        <v>68</v>
      </c>
      <c r="F28" s="24"/>
      <c r="G28" s="24">
        <v>53</v>
      </c>
      <c r="H28" s="24">
        <v>129</v>
      </c>
      <c r="I28" s="24"/>
      <c r="J28" s="24">
        <v>22</v>
      </c>
      <c r="K28" s="24">
        <v>4145</v>
      </c>
      <c r="L28" s="24">
        <v>511</v>
      </c>
      <c r="M28" s="24">
        <v>198.29</v>
      </c>
      <c r="N28" s="24">
        <v>204</v>
      </c>
      <c r="O28" s="23">
        <f>SUM(Uitgaven8[[#This Row],[Jan]:[Dec]])</f>
        <v>5484.75</v>
      </c>
      <c r="P28" s="23">
        <f>AVERAGE(Uitgaven8[[#This Row],[Jan]:[Dec]])</f>
        <v>609.41666666666663</v>
      </c>
    </row>
    <row r="29" spans="2:16" ht="30" customHeight="1" x14ac:dyDescent="0.25">
      <c r="B29" s="13" t="s">
        <v>8</v>
      </c>
      <c r="C29" s="26"/>
      <c r="D29" s="24"/>
      <c r="E29" s="24"/>
      <c r="F29" s="24"/>
      <c r="G29" s="24"/>
      <c r="H29" s="24">
        <v>911</v>
      </c>
      <c r="I29" s="24">
        <v>201</v>
      </c>
      <c r="J29" s="24">
        <v>88</v>
      </c>
      <c r="K29" s="24">
        <v>395</v>
      </c>
      <c r="L29" s="24">
        <v>28</v>
      </c>
      <c r="M29" s="24">
        <v>10</v>
      </c>
      <c r="N29" s="24">
        <v>174</v>
      </c>
      <c r="O29" s="23">
        <f>SUM(Uitgaven8[[#This Row],[Jan]:[Dec]])</f>
        <v>1807</v>
      </c>
      <c r="P29" s="23">
        <f>AVERAGE(Uitgaven8[[#This Row],[Jan]:[Dec]])</f>
        <v>258.14285714285717</v>
      </c>
    </row>
    <row r="30" spans="2:16" ht="30" customHeight="1" x14ac:dyDescent="0.25">
      <c r="B30" s="13" t="s">
        <v>29</v>
      </c>
      <c r="C30" s="26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>
        <f>SUM(Uitgaven8[[#This Row],[Jan]:[Dec]])</f>
        <v>0</v>
      </c>
      <c r="P30" s="23" t="e">
        <f>AVERAGE(Uitgaven8[[#This Row],[Jan]:[Dec]])</f>
        <v>#DIV/0!</v>
      </c>
    </row>
    <row r="31" spans="2:16" ht="30" customHeight="1" x14ac:dyDescent="0.25">
      <c r="B31" s="14" t="s">
        <v>5</v>
      </c>
      <c r="C31" s="25">
        <f>SUBTOTAL(109,Uitgaven8[Jan])</f>
        <v>13.3</v>
      </c>
      <c r="D31" s="25">
        <f>SUBTOTAL(109,Uitgaven8[Feb])</f>
        <v>167.94</v>
      </c>
      <c r="E31" s="25">
        <f>SUBTOTAL(109,Uitgaven8[Mrt])</f>
        <v>145</v>
      </c>
      <c r="F31" s="25">
        <f>SUBTOTAL(109,Uitgaven8[Apr])</f>
        <v>799.89</v>
      </c>
      <c r="G31" s="25">
        <f>SUBTOTAL(109,Uitgaven8[Mei])</f>
        <v>119</v>
      </c>
      <c r="H31" s="25">
        <f>SUBTOTAL(109,Uitgaven8[Jun])</f>
        <v>1065</v>
      </c>
      <c r="I31" s="25">
        <f>SUBTOTAL(109,Uitgaven8[Jul])</f>
        <v>269</v>
      </c>
      <c r="J31" s="25">
        <f>SUBTOTAL(109,Uitgaven8[Aug])</f>
        <v>138</v>
      </c>
      <c r="K31" s="25">
        <f>SUBTOTAL(109,Uitgaven8[Sep])</f>
        <v>5322</v>
      </c>
      <c r="L31" s="25">
        <f>SUBTOTAL(109,Uitgaven8[Okt])</f>
        <v>609</v>
      </c>
      <c r="M31" s="25">
        <f>SUBTOTAL(109,Uitgaven8[Nov])</f>
        <v>250.29</v>
      </c>
      <c r="N31" s="25">
        <f>SUBTOTAL(109,Uitgaven8[Dec])</f>
        <v>651</v>
      </c>
      <c r="O31" s="25">
        <f>SUBTOTAL(109,Uitgaven8[Totaal])</f>
        <v>9549.42</v>
      </c>
      <c r="P31" s="25" t="e">
        <f>SUBTOTAL(101,Uitgaven8[Gemiddelde])</f>
        <v>#DIV/0!</v>
      </c>
    </row>
    <row r="32" spans="2:16" ht="30" customHeight="1" x14ac:dyDescent="0.25"/>
    <row r="33" s="1" customFormat="1" ht="30" customHeight="1" x14ac:dyDescent="0.25"/>
    <row r="34" s="1" customFormat="1" ht="30" customHeight="1" x14ac:dyDescent="0.25"/>
    <row r="35" s="1" customFormat="1" ht="30" customHeight="1" x14ac:dyDescent="0.25"/>
    <row r="36" s="1" customFormat="1" ht="30" customHeight="1" x14ac:dyDescent="0.25"/>
    <row r="37" s="1" customFormat="1" ht="30" customHeight="1" x14ac:dyDescent="0.25"/>
    <row r="38" s="1" customFormat="1" ht="30" customHeight="1" x14ac:dyDescent="0.25"/>
    <row r="39" s="1" customFormat="1" ht="30" customHeight="1" x14ac:dyDescent="0.25"/>
    <row r="40" s="1" customFormat="1" ht="30" customHeight="1" x14ac:dyDescent="0.25"/>
    <row r="41" s="1" customFormat="1" ht="30" customHeight="1" x14ac:dyDescent="0.25"/>
    <row r="42" s="1" customFormat="1" ht="30" customHeight="1" x14ac:dyDescent="0.25"/>
    <row r="43" s="1" customFormat="1" ht="30" customHeight="1" x14ac:dyDescent="0.25"/>
    <row r="44" s="1" customFormat="1" ht="30" customHeight="1" x14ac:dyDescent="0.25"/>
    <row r="45" s="1" customFormat="1" ht="30" customHeight="1" x14ac:dyDescent="0.25"/>
    <row r="46" s="1" customFormat="1" ht="30" customHeight="1" x14ac:dyDescent="0.25"/>
    <row r="47" s="1" customFormat="1" ht="30" customHeight="1" x14ac:dyDescent="0.25"/>
    <row r="48" s="1" customFormat="1" ht="30" customHeight="1" x14ac:dyDescent="0.25"/>
    <row r="49" s="1" customFormat="1" ht="30" customHeight="1" x14ac:dyDescent="0.25"/>
    <row r="50" s="1" customFormat="1" ht="30" customHeight="1" x14ac:dyDescent="0.25"/>
    <row r="51" s="1" customFormat="1" ht="30" customHeight="1" x14ac:dyDescent="0.25"/>
    <row r="52" s="1" customFormat="1" ht="30" customHeight="1" x14ac:dyDescent="0.25"/>
    <row r="53" s="1" customFormat="1" ht="30" customHeight="1" x14ac:dyDescent="0.25"/>
    <row r="54" s="1" customFormat="1" ht="30" customHeight="1" x14ac:dyDescent="0.25"/>
    <row r="55" s="1" customFormat="1" ht="30" customHeight="1" x14ac:dyDescent="0.25"/>
    <row r="56" s="1" customFormat="1" ht="30" customHeight="1" x14ac:dyDescent="0.25"/>
    <row r="57" s="1" customFormat="1" ht="30" customHeight="1" x14ac:dyDescent="0.25"/>
    <row r="58" s="1" customFormat="1" ht="30" customHeight="1" x14ac:dyDescent="0.25"/>
    <row r="59" s="1" customFormat="1" ht="30" customHeight="1" x14ac:dyDescent="0.25"/>
    <row r="60" s="1" customFormat="1" ht="30" customHeight="1" x14ac:dyDescent="0.25"/>
    <row r="61" s="1" customFormat="1" ht="30" customHeight="1" x14ac:dyDescent="0.25"/>
    <row r="62" s="1" customFormat="1" ht="30" customHeight="1" x14ac:dyDescent="0.25"/>
    <row r="63" s="1" customFormat="1" ht="30" customHeight="1" x14ac:dyDescent="0.25"/>
    <row r="64" s="1" customFormat="1" ht="30" customHeight="1" x14ac:dyDescent="0.25"/>
    <row r="65" s="1" customFormat="1" ht="30" customHeight="1" x14ac:dyDescent="0.25"/>
    <row r="66" s="1" customFormat="1" ht="30" customHeight="1" x14ac:dyDescent="0.25"/>
    <row r="67" s="1" customFormat="1" ht="30" customHeight="1" x14ac:dyDescent="0.25"/>
  </sheetData>
  <dataValidations count="13">
    <dataValidation allowBlank="1" showInputMessage="1" showErrorMessage="1" prompt="Het percentage uitgegeven inkomsten wordt automatisch berekend in deze cel" sqref="C10" xr:uid="{B36F3218-6B48-4AFA-9D65-4DA59446796B}"/>
    <dataValidation allowBlank="1" showInputMessage="1" showErrorMessage="1" prompt="Percentage van uitgegeven inkomsten wordt automatisch berekend in de cel rechts" sqref="B10" xr:uid="{E4D194E0-D7C4-4FD0-99A6-491286F0D3A9}"/>
    <dataValidation allowBlank="1" showInputMessage="1" showErrorMessage="1" prompt="De titel van dit werkblad staat in deze cel. Voer in de tabel Inkomsten de maandelijkse inkomsten in en in de tabel Uitgaven de maandelijkse uitgaven" sqref="B2" xr:uid="{59D1E762-4E03-4102-B338-262EC86B0836}"/>
    <dataValidation allowBlank="1" showInputMessage="1" showErrorMessage="1" prompt="Voer in deze kolom onder deze koptekst de maandelijkse uitgavenposten in" sqref="B21" xr:uid="{61E4B9FD-A4CA-4D9C-95D9-18D66869B459}"/>
    <dataValidation allowBlank="1" showInputMessage="1" showErrorMessage="1" prompt="Voer in deze kolom onder deze koptekst het bedrag in" sqref="C21 C13" xr:uid="{4820B108-29B2-46CC-BCE5-8B2285B0ABC2}"/>
    <dataValidation allowBlank="1" showInputMessage="1" showErrorMessage="1" prompt="Voer in deze kolom onder deze koptekst de maandelijkse inkomstenposten in" sqref="B13" xr:uid="{B981F71A-CB50-4051-BD29-4A1AB20D7426}"/>
    <dataValidation allowBlank="1" showInputMessage="1" showErrorMessage="1" prompt="Saldobedrag wordt automatisch berekend in deze cel" sqref="C8" xr:uid="{8856A927-8648-4A4A-885E-AB1E9816C252}"/>
    <dataValidation allowBlank="1" showInputMessage="1" showErrorMessage="1" prompt="Saldobedrag wordt automatisch berekend in de cel rechts" sqref="B8" xr:uid="{79E311D4-9C7B-48C8-9303-D4DC32E679E9}"/>
    <dataValidation allowBlank="1" showInputMessage="1" showErrorMessage="1" prompt="Totale maandelijkse inkomsten worden automatisch bijgewerkt in deze cel" sqref="C5" xr:uid="{440AA10D-D547-4184-A74B-D8846148A378}"/>
    <dataValidation allowBlank="1" showInputMessage="1" showErrorMessage="1" prompt="Totale maandelijkse inkomsten worden automatisch bijgewerkt in de cel rechts" sqref="B5" xr:uid="{3F72B9B6-C894-4976-A9DB-F97D3319FB89}"/>
    <dataValidation allowBlank="1" showInputMessage="1" showErrorMessage="1" prompt="Totale maandelijkse uitgaven worden automatisch bijgewerkt in deze cel" sqref="C6" xr:uid="{456A1518-6673-46FF-BA8D-101B4944E2CB}"/>
    <dataValidation allowBlank="1" showInputMessage="1" showErrorMessage="1" prompt="Totale maandelijkse uitgaven worden automatisch bijgewerkt in de cel rechts" sqref="B6" xr:uid="{6018DF59-6E87-406F-B895-9A6D526555D0}"/>
    <dataValidation allowBlank="1" showInputMessage="1" showErrorMessage="1" prompt="Totale maandelijkse inkomsten en totale maandelijkse uitgaven worden automatisch bijgewerkt in de cellen hieronder" sqref="C4" xr:uid="{99EBB0A5-FCEB-4DD5-85A6-C8ED746043B0}"/>
  </dataValidation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ackground xmlns="71af3243-3dd4-4a8d-8c0d-dd76da1f02a5">false</Background>
    <Status xmlns="71af3243-3dd4-4a8d-8c0d-dd76da1f02a5">Not started</Status>
    <_ip_UnifiedCompliancePolicyUIAction xmlns="http://schemas.microsoft.com/sharepoint/v3" xsi:nil="true"/>
    <Image xmlns="71af3243-3dd4-4a8d-8c0d-dd76da1f02a5">
      <Url xsi:nil="true"/>
      <Description xsi:nil="true"/>
    </Image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8" ma:contentTypeDescription="Create a new document." ma:contentTypeScope="" ma:versionID="60f5a4f2d2b0abadcf532d48ebf9cb71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7dd78129e6a1811f84807ad11c65153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634763-E59C-4533-B750-8519CA2A01FD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16c05727-aa75-4e4a-9b5f-8a80a1165891"/>
    <ds:schemaRef ds:uri="230e9df3-be65-4c73-a93b-d1236ebd677e"/>
    <ds:schemaRef ds:uri="http://schemas.openxmlformats.org/package/2006/metadata/core-properties"/>
    <ds:schemaRef ds:uri="71af3243-3dd4-4a8d-8c0d-dd76da1f02a5"/>
    <ds:schemaRef ds:uri="http://www.w3.org/XML/1998/namespace"/>
    <ds:schemaRef ds:uri="http://schemas.microsoft.com/sharepoint/v3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8CC7436-CC2B-4C1C-9D1D-383A1AA21A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CB1419-9396-42A5-AD84-E7CBCBABD0D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TM22605629</Templat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2023-11-06T06:53:42Z</dcterms:created>
  <dcterms:modified xsi:type="dcterms:W3CDTF">2026-09-27T12:32:10Z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